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315" windowHeight="11655"/>
  </bookViews>
  <sheets>
    <sheet name="총괄원가 및 부과원가" sheetId="1" r:id="rId1"/>
    <sheet name="연도별 재원부족액 현황" sheetId="2" r:id="rId2"/>
    <sheet name="연도별 재원 부족액 충당실적 및 계획" sheetId="3" r:id="rId3"/>
  </sheets>
  <definedNames>
    <definedName name="_xlnm.Print_Area" localSheetId="1">'연도별 재원부족액 현황'!$A$1:$G$33</definedName>
  </definedNames>
  <calcPr calcId="145621"/>
</workbook>
</file>

<file path=xl/calcChain.xml><?xml version="1.0" encoding="utf-8"?>
<calcChain xmlns="http://schemas.openxmlformats.org/spreadsheetml/2006/main">
  <c r="C18" i="2" l="1"/>
  <c r="C23" i="3"/>
  <c r="C22" i="2"/>
  <c r="E17" i="1"/>
  <c r="D17" i="1"/>
  <c r="C25" i="2" l="1"/>
  <c r="C28" i="2" s="1"/>
  <c r="C22" i="3"/>
  <c r="D25" i="3"/>
  <c r="D23" i="3" s="1"/>
  <c r="D22" i="2"/>
  <c r="D18" i="2"/>
  <c r="D25" i="2" l="1"/>
  <c r="D28" i="2" s="1"/>
  <c r="D22" i="3" s="1"/>
  <c r="E18" i="2"/>
  <c r="D5" i="3" l="1"/>
  <c r="E5" i="3"/>
  <c r="E8" i="2"/>
  <c r="E3" i="2"/>
  <c r="E23" i="3"/>
  <c r="F23" i="3"/>
  <c r="E25" i="2"/>
  <c r="E28" i="2" s="1"/>
  <c r="E22" i="3" s="1"/>
  <c r="F18" i="2"/>
  <c r="G23" i="3"/>
  <c r="G22" i="2"/>
  <c r="G25" i="2" s="1"/>
  <c r="G28" i="2" s="1"/>
  <c r="G22" i="3" s="1"/>
  <c r="G18" i="2"/>
  <c r="F22" i="2"/>
  <c r="D11" i="1"/>
  <c r="E10" i="1"/>
  <c r="D10" i="1"/>
  <c r="G5" i="3"/>
  <c r="G8" i="2"/>
  <c r="G3" i="2"/>
  <c r="E21" i="1"/>
  <c r="E20" i="1"/>
  <c r="D21" i="1"/>
  <c r="D20" i="1"/>
  <c r="F5" i="3"/>
  <c r="F8" i="2"/>
  <c r="F3" i="2"/>
  <c r="L29" i="3" l="1"/>
  <c r="L31" i="3" s="1"/>
  <c r="J29" i="3"/>
  <c r="J31" i="3" s="1"/>
  <c r="F25" i="2"/>
  <c r="E11" i="2"/>
  <c r="E14" i="2" s="1"/>
  <c r="E4" i="3" s="1"/>
  <c r="J11" i="3" s="1"/>
  <c r="J13" i="3" s="1"/>
  <c r="G11" i="2"/>
  <c r="G14" i="2" s="1"/>
  <c r="G4" i="3" s="1"/>
  <c r="L11" i="3" s="1"/>
  <c r="L13" i="3" s="1"/>
  <c r="M11" i="3"/>
  <c r="M13" i="3" s="1"/>
  <c r="F11" i="2"/>
  <c r="F14" i="2" s="1"/>
  <c r="F4" i="3" s="1"/>
  <c r="K11" i="3" s="1"/>
  <c r="N11" i="3"/>
  <c r="N13" i="3" s="1"/>
  <c r="F28" i="2" l="1"/>
  <c r="F22" i="3" s="1"/>
  <c r="K29" i="3" s="1"/>
  <c r="K31" i="3" s="1"/>
  <c r="K13" i="3"/>
</calcChain>
</file>

<file path=xl/sharedStrings.xml><?xml version="1.0" encoding="utf-8"?>
<sst xmlns="http://schemas.openxmlformats.org/spreadsheetml/2006/main" count="149" uniqueCount="77">
  <si>
    <t>□ 상수도 요금정보 : 상수도요금 총괄원가 및 부과단가</t>
  </si>
  <si>
    <t>(단위: 원/톤)</t>
  </si>
  <si>
    <t>구 분</t>
  </si>
  <si>
    <t>상수도요금</t>
  </si>
  <si>
    <t>총괄원가(A)</t>
  </si>
  <si>
    <t>부과단가</t>
  </si>
  <si>
    <t>(B)</t>
  </si>
  <si>
    <t>현실화율</t>
  </si>
  <si>
    <t>(B/A, %)</t>
  </si>
  <si>
    <t>2013년</t>
  </si>
  <si>
    <t>((A-B)/B,%)</t>
  </si>
  <si>
    <t>수익</t>
  </si>
  <si>
    <t>총수익</t>
  </si>
  <si>
    <t>기타영업수익</t>
  </si>
  <si>
    <t>영업외 수익</t>
  </si>
  <si>
    <t>비용</t>
  </si>
  <si>
    <t>총비용</t>
  </si>
  <si>
    <t>영업비용</t>
  </si>
  <si>
    <t>영업외비용</t>
  </si>
  <si>
    <t>B. 차입금상환액</t>
  </si>
  <si>
    <t>-</t>
  </si>
  <si>
    <t>C. 시설투자액</t>
  </si>
  <si>
    <t>D. 재원부족액(A+B+C)</t>
  </si>
  <si>
    <t>재원부족액</t>
  </si>
  <si>
    <t>계</t>
  </si>
  <si>
    <t>국고(시·도) 보조금</t>
  </si>
  <si>
    <t>타회계전입금</t>
  </si>
  <si>
    <t>지방채 발행</t>
  </si>
  <si>
    <t>원인자 부담금</t>
  </si>
  <si>
    <t>기부금</t>
  </si>
  <si>
    <t>기타 자본적수입</t>
  </si>
  <si>
    <t>인상수익총액</t>
  </si>
  <si>
    <t>부과단가(원/톤)</t>
  </si>
  <si>
    <t>인상율</t>
  </si>
  <si>
    <t>충당차액</t>
    <phoneticPr fontId="7" type="noConversion"/>
  </si>
  <si>
    <t>이월액</t>
    <phoneticPr fontId="7" type="noConversion"/>
  </si>
  <si>
    <t>요금인상요인</t>
    <phoneticPr fontId="7" type="noConversion"/>
  </si>
  <si>
    <t>2014년</t>
    <phoneticPr fontId="7" type="noConversion"/>
  </si>
  <si>
    <t>2012년</t>
    <phoneticPr fontId="7" type="noConversion"/>
  </si>
  <si>
    <t>2014년</t>
    <phoneticPr fontId="7" type="noConversion"/>
  </si>
  <si>
    <t>2013년</t>
    <phoneticPr fontId="7" type="noConversion"/>
  </si>
  <si>
    <t>2012년</t>
    <phoneticPr fontId="7" type="noConversion"/>
  </si>
  <si>
    <t>(1)</t>
    <phoneticPr fontId="7" type="noConversion"/>
  </si>
  <si>
    <t>급배수공사수익</t>
    <phoneticPr fontId="7" type="noConversion"/>
  </si>
  <si>
    <t>(2)</t>
    <phoneticPr fontId="7" type="noConversion"/>
  </si>
  <si>
    <r>
      <t xml:space="preserve">A. 운영재원부족액 </t>
    </r>
    <r>
      <rPr>
        <shadow/>
        <sz val="12"/>
        <color rgb="FFFF0000"/>
        <rFont val="맑은 고딕"/>
        <family val="3"/>
        <charset val="129"/>
        <scheme val="major"/>
      </rPr>
      <t>(2-1)</t>
    </r>
  </si>
  <si>
    <t>충당 실적</t>
    <phoneticPr fontId="7" type="noConversion"/>
  </si>
  <si>
    <t>인상 계획</t>
    <phoneticPr fontId="7" type="noConversion"/>
  </si>
  <si>
    <r>
      <t>전기말이월금</t>
    </r>
    <r>
      <rPr>
        <shadow/>
        <vertAlign val="superscript"/>
        <sz val="12"/>
        <color theme="1"/>
        <rFont val="맑은 고딕"/>
        <family val="3"/>
        <charset val="129"/>
        <scheme val="major"/>
      </rPr>
      <t>주1)</t>
    </r>
  </si>
  <si>
    <r>
      <t>요금인상계획</t>
    </r>
    <r>
      <rPr>
        <shadow/>
        <vertAlign val="superscript"/>
        <sz val="12"/>
        <color theme="1"/>
        <rFont val="맑은 고딕"/>
        <family val="3"/>
        <charset val="129"/>
        <scheme val="major"/>
      </rPr>
      <t>주2)</t>
    </r>
  </si>
  <si>
    <t>구분</t>
    <phoneticPr fontId="7" type="noConversion"/>
  </si>
  <si>
    <t>증감</t>
    <phoneticPr fontId="7" type="noConversion"/>
  </si>
  <si>
    <t>&lt; 검증 &gt;</t>
    <phoneticPr fontId="7" type="noConversion"/>
  </si>
  <si>
    <t>□ 하수도 요금정보 : 하수도요금 총괄원가 및 부과단가</t>
    <phoneticPr fontId="7" type="noConversion"/>
  </si>
  <si>
    <t>하수도요금</t>
    <phoneticPr fontId="7" type="noConversion"/>
  </si>
  <si>
    <t xml:space="preserve">□ 하수도 연도별 재원부족액 현황 </t>
    <phoneticPr fontId="7" type="noConversion"/>
  </si>
  <si>
    <t xml:space="preserve">□ 상수도 연도별 재원부족액 현황 </t>
    <phoneticPr fontId="7" type="noConversion"/>
  </si>
  <si>
    <t>하수도 사용료</t>
    <phoneticPr fontId="7" type="noConversion"/>
  </si>
  <si>
    <t xml:space="preserve">충당실적
및 계획 </t>
    <phoneticPr fontId="7" type="noConversion"/>
  </si>
  <si>
    <t xml:space="preserve"> </t>
    <phoneticPr fontId="7" type="noConversion"/>
  </si>
  <si>
    <t>(단위: 백만원/년)</t>
    <phoneticPr fontId="7" type="noConversion"/>
  </si>
  <si>
    <t xml:space="preserve">□ 상수도 연도별 재원 부족액 충당실적 및 계획      </t>
    <phoneticPr fontId="7" type="noConversion"/>
  </si>
  <si>
    <t xml:space="preserve">□ 하수도 연도별 재원 부족액 충당실적 및 계획      </t>
    <phoneticPr fontId="7" type="noConversion"/>
  </si>
  <si>
    <t>주1) 전기말이월금은 순세계잉여금과 이월재원충당액을 포함</t>
    <phoneticPr fontId="7" type="noConversion"/>
  </si>
  <si>
    <t>주2) 요금인상계획은 재원부족액 충당을 위해 기준연도 이후의 향후 인상계획을 통한
     인상수익총액 등을 작성하는 것임.</t>
    <phoneticPr fontId="7" type="noConversion"/>
  </si>
  <si>
    <t xml:space="preserve">상·하수도 원가정보 공개 </t>
    <phoneticPr fontId="7" type="noConversion"/>
  </si>
  <si>
    <t>2015년</t>
    <phoneticPr fontId="7" type="noConversion"/>
  </si>
  <si>
    <t>2015년</t>
    <phoneticPr fontId="7" type="noConversion"/>
  </si>
  <si>
    <t>※ 상하수도 사용료 = 당해연도 사용료수익 + 과년도 미수금 회수액</t>
    <phoneticPr fontId="7" type="noConversion"/>
  </si>
  <si>
    <t>※ 영업비용 = 예산결산보고서(이월세출결산 포함)상 수익적지출 지출액</t>
    <phoneticPr fontId="7" type="noConversion"/>
  </si>
  <si>
    <t>※ 차입금상환액 = 지방채 및 BTL원금상환액</t>
    <phoneticPr fontId="7" type="noConversion"/>
  </si>
  <si>
    <t>※ 시설투자액 = 예산결산보고서(이월세출결산 포함) 자본적지출 항목 중 
                       차입금상환액을 제외한 금액</t>
    <phoneticPr fontId="7" type="noConversion"/>
  </si>
  <si>
    <r>
      <t>전기말이월금</t>
    </r>
    <r>
      <rPr>
        <shadow/>
        <vertAlign val="superscript"/>
        <sz val="12"/>
        <color theme="1"/>
        <rFont val="맑은 고딕"/>
        <family val="3"/>
        <charset val="129"/>
        <scheme val="major"/>
      </rPr>
      <t>주1)</t>
    </r>
    <phoneticPr fontId="7" type="noConversion"/>
  </si>
  <si>
    <t>상수도 사용료주1)</t>
    <phoneticPr fontId="7" type="noConversion"/>
  </si>
  <si>
    <t>2016년</t>
    <phoneticPr fontId="7" type="noConversion"/>
  </si>
  <si>
    <t>2016년</t>
    <phoneticPr fontId="7" type="noConversion"/>
  </si>
  <si>
    <t xml:space="preserve">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</si>
</sst>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  <numFmt numFmtId="178" formatCode="#,##0;[Red]\(#,##0\);\-"/>
    <numFmt numFmtId="179" formatCode="0.00_ "/>
  </numFmts>
  <fonts count="22">
    <font>
      <sz val="11"/>
      <color theme="1"/>
      <name val="맑은 고딕"/>
      <family val="2"/>
      <charset val="129"/>
      <scheme val="minor"/>
    </font>
    <font>
      <b/>
      <sz val="11"/>
      <color rgb="FF000000"/>
      <name val="한양중고딕"/>
      <family val="3"/>
      <charset val="129"/>
    </font>
    <font>
      <b/>
      <sz val="16"/>
      <color rgb="FF000000"/>
      <name val="HY중고딕"/>
      <family val="1"/>
      <charset val="129"/>
    </font>
    <font>
      <sz val="13"/>
      <color rgb="FF000000"/>
      <name val="한양중고딕"/>
      <family val="3"/>
      <charset val="129"/>
    </font>
    <font>
      <sz val="10"/>
      <color rgb="FF000000"/>
      <name val="바탕"/>
      <family val="1"/>
      <charset val="129"/>
    </font>
    <font>
      <b/>
      <sz val="13"/>
      <color rgb="FF000000"/>
      <name val="휴먼명조"/>
      <family val="3"/>
      <charset val="129"/>
    </font>
    <font>
      <sz val="23"/>
      <color rgb="FF000000"/>
      <name val="한양견고딕"/>
      <family val="3"/>
      <charset val="129"/>
    </font>
    <font>
      <sz val="8"/>
      <name val="맑은 고딕"/>
      <family val="2"/>
      <charset val="129"/>
      <scheme val="minor"/>
    </font>
    <font>
      <shadow/>
      <sz val="12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hadow/>
      <sz val="12"/>
      <color rgb="FFFF0000"/>
      <name val="맑은 고딕"/>
      <family val="3"/>
      <charset val="129"/>
      <scheme val="major"/>
    </font>
    <font>
      <b/>
      <shadow/>
      <sz val="12"/>
      <color theme="1"/>
      <name val="맑은 고딕"/>
      <family val="3"/>
      <charset val="129"/>
      <scheme val="major"/>
    </font>
    <font>
      <shadow/>
      <vertAlign val="superscript"/>
      <sz val="12"/>
      <color theme="1"/>
      <name val="맑은 고딕"/>
      <family val="3"/>
      <charset val="129"/>
      <scheme val="major"/>
    </font>
    <font>
      <sz val="12"/>
      <color rgb="FF000000"/>
      <name val="한양중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0"/>
      <color rgb="FF000000"/>
      <name val="한양중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41" fontId="0" fillId="0" borderId="2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6" fontId="12" fillId="0" borderId="2" xfId="1" applyNumberFormat="1" applyFont="1" applyBorder="1" applyAlignment="1">
      <alignment horizontal="center" vertical="center" wrapText="1"/>
    </xf>
    <xf numFmtId="176" fontId="11" fillId="0" borderId="2" xfId="1" applyNumberFormat="1" applyFont="1" applyBorder="1">
      <alignment vertical="center"/>
    </xf>
    <xf numFmtId="41" fontId="11" fillId="0" borderId="2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1" fontId="8" fillId="0" borderId="0" xfId="1" applyFont="1" applyBorder="1" applyAlignment="1">
      <alignment horizontal="center" vertical="center" wrapText="1"/>
    </xf>
    <xf numFmtId="41" fontId="11" fillId="0" borderId="0" xfId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1" fillId="0" borderId="0" xfId="1" applyNumberFormat="1" applyFont="1" applyBorder="1">
      <alignment vertical="center"/>
    </xf>
    <xf numFmtId="176" fontId="12" fillId="0" borderId="0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8" fillId="0" borderId="0" xfId="0" applyFont="1" applyBorder="1" applyAlignment="1">
      <alignment horizontal="center" vertical="center" shrinkToFit="1"/>
    </xf>
    <xf numFmtId="41" fontId="11" fillId="0" borderId="0" xfId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shrinkToFit="1" readingOrder="1"/>
    </xf>
    <xf numFmtId="0" fontId="19" fillId="0" borderId="0" xfId="0" applyFont="1">
      <alignment vertical="center"/>
    </xf>
    <xf numFmtId="41" fontId="0" fillId="0" borderId="2" xfId="0" applyNumberForma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41" fontId="0" fillId="0" borderId="0" xfId="0" applyNumberFormat="1">
      <alignment vertical="center"/>
    </xf>
    <xf numFmtId="41" fontId="11" fillId="0" borderId="5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1" fontId="8" fillId="0" borderId="2" xfId="0" applyNumberFormat="1" applyFont="1" applyBorder="1" applyAlignment="1">
      <alignment horizontal="center" vertical="center" wrapText="1"/>
    </xf>
    <xf numFmtId="176" fontId="11" fillId="0" borderId="2" xfId="1" applyNumberFormat="1" applyFont="1" applyBorder="1" applyAlignment="1">
      <alignment horizontal="center" vertical="center"/>
    </xf>
    <xf numFmtId="177" fontId="11" fillId="0" borderId="2" xfId="1" applyNumberFormat="1" applyFont="1" applyBorder="1" applyAlignment="1">
      <alignment horizontal="center" vertical="center"/>
    </xf>
    <xf numFmtId="41" fontId="8" fillId="0" borderId="2" xfId="1" applyFont="1" applyBorder="1" applyAlignment="1">
      <alignment horizontal="center" vertical="center" wrapText="1"/>
    </xf>
    <xf numFmtId="41" fontId="11" fillId="0" borderId="2" xfId="1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right" vertical="center"/>
    </xf>
    <xf numFmtId="41" fontId="8" fillId="0" borderId="2" xfId="1" applyFont="1" applyBorder="1" applyAlignment="1">
      <alignment horizontal="center" vertical="center"/>
    </xf>
    <xf numFmtId="41" fontId="8" fillId="0" borderId="2" xfId="1" applyFont="1" applyBorder="1" applyAlignment="1">
      <alignment horizontal="left" vertical="center"/>
    </xf>
    <xf numFmtId="41" fontId="8" fillId="0" borderId="2" xfId="1" applyFont="1" applyBorder="1" applyAlignment="1">
      <alignment horizontal="center" vertical="center" shrinkToFit="1"/>
    </xf>
    <xf numFmtId="0" fontId="11" fillId="0" borderId="2" xfId="0" applyFont="1" applyBorder="1">
      <alignment vertical="center"/>
    </xf>
    <xf numFmtId="41" fontId="11" fillId="0" borderId="2" xfId="1" applyFont="1" applyFill="1" applyBorder="1" applyAlignment="1">
      <alignment horizontal="left" vertical="center"/>
    </xf>
    <xf numFmtId="41" fontId="11" fillId="0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left" vertical="center" wrapText="1"/>
    </xf>
    <xf numFmtId="178" fontId="21" fillId="0" borderId="2" xfId="0" applyNumberFormat="1" applyFont="1" applyFill="1" applyBorder="1" applyAlignment="1">
      <alignment vertical="center"/>
    </xf>
    <xf numFmtId="179" fontId="21" fillId="0" borderId="2" xfId="2" applyNumberFormat="1" applyFont="1" applyFill="1" applyBorder="1" applyAlignment="1">
      <alignment vertical="center"/>
    </xf>
    <xf numFmtId="176" fontId="21" fillId="0" borderId="2" xfId="1" applyNumberFormat="1" applyFont="1" applyFill="1" applyBorder="1" applyAlignment="1">
      <alignment vertical="center"/>
    </xf>
    <xf numFmtId="176" fontId="11" fillId="0" borderId="2" xfId="1" applyNumberFormat="1" applyFont="1" applyBorder="1" applyAlignment="1">
      <alignment horizontal="center" vertical="center" wrapText="1"/>
    </xf>
    <xf numFmtId="177" fontId="11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shrinkToFit="1" readingOrder="1"/>
    </xf>
    <xf numFmtId="41" fontId="13" fillId="0" borderId="4" xfId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 shrinkToFit="1" readingOrder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A2" sqref="A2"/>
    </sheetView>
  </sheetViews>
  <sheetFormatPr defaultRowHeight="16.5"/>
  <cols>
    <col min="1" max="1" width="17.125" customWidth="1"/>
    <col min="2" max="5" width="15.625" customWidth="1"/>
  </cols>
  <sheetData>
    <row r="1" spans="1:9" ht="30">
      <c r="A1" s="64" t="s">
        <v>65</v>
      </c>
      <c r="B1" s="64"/>
      <c r="C1" s="64"/>
      <c r="D1" s="64"/>
      <c r="E1" s="64"/>
    </row>
    <row r="2" spans="1:9">
      <c r="A2" s="3"/>
    </row>
    <row r="3" spans="1:9" ht="20.25">
      <c r="A3" s="1" t="s">
        <v>0</v>
      </c>
      <c r="I3" t="s">
        <v>76</v>
      </c>
    </row>
    <row r="4" spans="1:9" ht="25.5" customHeight="1">
      <c r="E4" s="2" t="s">
        <v>1</v>
      </c>
    </row>
    <row r="5" spans="1:9" ht="30" customHeight="1">
      <c r="A5" s="62" t="s">
        <v>2</v>
      </c>
      <c r="B5" s="24" t="s">
        <v>3</v>
      </c>
      <c r="C5" s="24" t="s">
        <v>5</v>
      </c>
      <c r="D5" s="24" t="s">
        <v>7</v>
      </c>
      <c r="E5" s="24" t="s">
        <v>36</v>
      </c>
      <c r="I5" s="4"/>
    </row>
    <row r="6" spans="1:9" ht="30" customHeight="1">
      <c r="A6" s="63"/>
      <c r="B6" s="25" t="s">
        <v>4</v>
      </c>
      <c r="C6" s="25" t="s">
        <v>6</v>
      </c>
      <c r="D6" s="25" t="s">
        <v>8</v>
      </c>
      <c r="E6" s="11" t="s">
        <v>10</v>
      </c>
      <c r="I6" s="5"/>
    </row>
    <row r="7" spans="1:9" ht="30" customHeight="1">
      <c r="A7" s="12" t="s">
        <v>75</v>
      </c>
      <c r="B7" s="13">
        <v>1902</v>
      </c>
      <c r="C7" s="13">
        <v>1042</v>
      </c>
      <c r="D7" s="13">
        <v>54.8</v>
      </c>
      <c r="E7" s="13">
        <v>82.6</v>
      </c>
    </row>
    <row r="8" spans="1:9" ht="30" customHeight="1">
      <c r="A8" s="12" t="s">
        <v>66</v>
      </c>
      <c r="B8" s="40">
        <v>1670.6</v>
      </c>
      <c r="C8" s="40">
        <v>917.5</v>
      </c>
      <c r="D8" s="40">
        <v>54.9</v>
      </c>
      <c r="E8" s="40">
        <v>82.1</v>
      </c>
    </row>
    <row r="9" spans="1:9" ht="30" customHeight="1">
      <c r="A9" s="12" t="s">
        <v>37</v>
      </c>
      <c r="B9" s="13">
        <v>1565</v>
      </c>
      <c r="C9" s="13">
        <v>889.2</v>
      </c>
      <c r="D9" s="13">
        <v>56.8</v>
      </c>
      <c r="E9" s="13">
        <v>76</v>
      </c>
    </row>
    <row r="10" spans="1:9" ht="30" customHeight="1">
      <c r="A10" s="14" t="s">
        <v>9</v>
      </c>
      <c r="B10" s="15">
        <v>1912.2</v>
      </c>
      <c r="C10" s="15">
        <v>890.9</v>
      </c>
      <c r="D10" s="15">
        <f>(C10/B10)*100</f>
        <v>46.590314820625458</v>
      </c>
      <c r="E10" s="15">
        <f>((B10-C10)/C10)*100</f>
        <v>114.63688404983725</v>
      </c>
    </row>
    <row r="11" spans="1:9" ht="30" customHeight="1">
      <c r="A11" s="12" t="s">
        <v>38</v>
      </c>
      <c r="B11" s="16">
        <v>1534</v>
      </c>
      <c r="C11" s="16">
        <v>879.2</v>
      </c>
      <c r="D11" s="15">
        <f t="shared" ref="D11" si="0">(C11/B11)*100</f>
        <v>57.314211212516298</v>
      </c>
      <c r="E11" s="15">
        <v>74.400000000000006</v>
      </c>
    </row>
    <row r="12" spans="1:9" ht="30" customHeight="1">
      <c r="A12" s="20"/>
      <c r="B12" s="26"/>
      <c r="C12" s="26"/>
      <c r="D12" s="27"/>
      <c r="E12" s="27"/>
    </row>
    <row r="13" spans="1:9" ht="20.25">
      <c r="A13" s="1" t="s">
        <v>53</v>
      </c>
    </row>
    <row r="14" spans="1:9" ht="25.5" customHeight="1">
      <c r="E14" s="2" t="s">
        <v>1</v>
      </c>
    </row>
    <row r="15" spans="1:9" ht="30" customHeight="1">
      <c r="A15" s="62" t="s">
        <v>2</v>
      </c>
      <c r="B15" s="24" t="s">
        <v>54</v>
      </c>
      <c r="C15" s="9" t="s">
        <v>5</v>
      </c>
      <c r="D15" s="9" t="s">
        <v>7</v>
      </c>
      <c r="E15" s="9" t="s">
        <v>36</v>
      </c>
      <c r="I15" s="4"/>
    </row>
    <row r="16" spans="1:9" ht="30" customHeight="1">
      <c r="A16" s="63"/>
      <c r="B16" s="10" t="s">
        <v>4</v>
      </c>
      <c r="C16" s="10" t="s">
        <v>6</v>
      </c>
      <c r="D16" s="10" t="s">
        <v>8</v>
      </c>
      <c r="E16" s="11" t="s">
        <v>10</v>
      </c>
      <c r="I16" s="5"/>
    </row>
    <row r="17" spans="1:9" ht="30" customHeight="1">
      <c r="A17" s="12" t="s">
        <v>74</v>
      </c>
      <c r="B17" s="40">
        <v>4793.51674457028</v>
      </c>
      <c r="C17" s="57">
        <v>231.33359475483891</v>
      </c>
      <c r="D17" s="58">
        <f>0.0482596822086573*100</f>
        <v>4.8259682208657297</v>
      </c>
      <c r="E17" s="59">
        <f>19.7212305227449*100</f>
        <v>1972.12305227449</v>
      </c>
      <c r="I17" s="5"/>
    </row>
    <row r="18" spans="1:9" ht="30" customHeight="1">
      <c r="A18" s="12" t="s">
        <v>66</v>
      </c>
      <c r="B18" s="40">
        <v>4612.4351604166659</v>
      </c>
      <c r="C18" s="40">
        <v>162.29419570677268</v>
      </c>
      <c r="D18" s="41">
        <v>3.5186228112117628</v>
      </c>
      <c r="E18" s="40">
        <v>2742.02</v>
      </c>
      <c r="I18" s="5"/>
    </row>
    <row r="19" spans="1:9" ht="30" customHeight="1">
      <c r="A19" s="12" t="s">
        <v>37</v>
      </c>
      <c r="B19" s="40">
        <v>4701.5</v>
      </c>
      <c r="C19" s="40">
        <v>138.69999999999999</v>
      </c>
      <c r="D19" s="41">
        <v>2.95</v>
      </c>
      <c r="E19" s="40">
        <v>3290.49</v>
      </c>
    </row>
    <row r="20" spans="1:9" ht="30" customHeight="1">
      <c r="A20" s="14" t="s">
        <v>9</v>
      </c>
      <c r="B20" s="60">
        <v>4743.28</v>
      </c>
      <c r="C20" s="60">
        <v>132.54</v>
      </c>
      <c r="D20" s="61">
        <f>(C20/B20)*100</f>
        <v>2.7942689446964968</v>
      </c>
      <c r="E20" s="60">
        <f>((B20-C20)/C20)*100</f>
        <v>3478.7535838237518</v>
      </c>
    </row>
    <row r="21" spans="1:9" ht="30" customHeight="1">
      <c r="A21" s="12" t="s">
        <v>38</v>
      </c>
      <c r="B21" s="16">
        <v>4686.0600000000004</v>
      </c>
      <c r="C21" s="16">
        <v>129.38</v>
      </c>
      <c r="D21" s="61">
        <f t="shared" ref="D21" si="1">(C21/B21)*100</f>
        <v>2.7609548319910542</v>
      </c>
      <c r="E21" s="60">
        <f t="shared" ref="E21" si="2">((B21-C21)/C21)*100</f>
        <v>3521.9353841397433</v>
      </c>
    </row>
  </sheetData>
  <mergeCells count="3">
    <mergeCell ref="A15:A16"/>
    <mergeCell ref="A1:E1"/>
    <mergeCell ref="A5:A6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K25" sqref="K25"/>
    </sheetView>
  </sheetViews>
  <sheetFormatPr defaultRowHeight="16.5"/>
  <cols>
    <col min="1" max="1" width="8.125" customWidth="1"/>
    <col min="2" max="2" width="17.875" customWidth="1"/>
    <col min="3" max="3" width="10" customWidth="1"/>
    <col min="4" max="7" width="10.625" customWidth="1"/>
    <col min="8" max="8" width="9.625" bestFit="1" customWidth="1"/>
  </cols>
  <sheetData>
    <row r="1" spans="1:9" ht="26.25" customHeight="1">
      <c r="A1" s="1" t="s">
        <v>56</v>
      </c>
      <c r="F1" s="68" t="s">
        <v>60</v>
      </c>
      <c r="G1" s="68"/>
    </row>
    <row r="2" spans="1:9" ht="21.75" customHeight="1">
      <c r="A2" s="69" t="s">
        <v>2</v>
      </c>
      <c r="B2" s="69"/>
      <c r="C2" s="12" t="s">
        <v>74</v>
      </c>
      <c r="D2" s="12" t="s">
        <v>67</v>
      </c>
      <c r="E2" s="46" t="s">
        <v>39</v>
      </c>
      <c r="F2" s="12" t="s">
        <v>40</v>
      </c>
      <c r="G2" s="12" t="s">
        <v>41</v>
      </c>
    </row>
    <row r="3" spans="1:9" ht="21.75" customHeight="1">
      <c r="A3" s="46" t="s">
        <v>11</v>
      </c>
      <c r="B3" s="46" t="s">
        <v>12</v>
      </c>
      <c r="C3" s="50">
        <v>4653</v>
      </c>
      <c r="D3" s="43">
        <v>3955</v>
      </c>
      <c r="E3" s="43">
        <f>SUM(E4:E7)</f>
        <v>3589.3</v>
      </c>
      <c r="F3" s="43">
        <f>SUM(F4:F7)</f>
        <v>3560</v>
      </c>
      <c r="G3" s="43">
        <f t="shared" ref="G3" si="0">SUM(G4:G7)</f>
        <v>3389</v>
      </c>
    </row>
    <row r="4" spans="1:9" ht="21.75" customHeight="1">
      <c r="A4" s="65" t="s">
        <v>42</v>
      </c>
      <c r="B4" s="46" t="s">
        <v>73</v>
      </c>
      <c r="C4" s="49">
        <v>4012</v>
      </c>
      <c r="D4" s="43">
        <v>3432</v>
      </c>
      <c r="E4" s="42">
        <v>3195</v>
      </c>
      <c r="F4" s="43">
        <v>3147</v>
      </c>
      <c r="G4" s="43">
        <v>3016</v>
      </c>
    </row>
    <row r="5" spans="1:9" ht="21.75" customHeight="1">
      <c r="A5" s="65"/>
      <c r="B5" s="46" t="s">
        <v>43</v>
      </c>
      <c r="C5" s="42">
        <v>503</v>
      </c>
      <c r="D5" s="43">
        <v>392</v>
      </c>
      <c r="E5" s="42">
        <v>280</v>
      </c>
      <c r="F5" s="43">
        <v>329</v>
      </c>
      <c r="G5" s="43">
        <v>306</v>
      </c>
    </row>
    <row r="6" spans="1:9" ht="21.75" customHeight="1">
      <c r="A6" s="65"/>
      <c r="B6" s="46" t="s">
        <v>13</v>
      </c>
      <c r="C6" s="42">
        <v>2</v>
      </c>
      <c r="D6" s="43">
        <v>2</v>
      </c>
      <c r="E6" s="42">
        <v>1.3</v>
      </c>
      <c r="F6" s="43">
        <v>2</v>
      </c>
      <c r="G6" s="43">
        <v>2</v>
      </c>
    </row>
    <row r="7" spans="1:9" ht="21.75" customHeight="1">
      <c r="A7" s="65"/>
      <c r="B7" s="46" t="s">
        <v>14</v>
      </c>
      <c r="C7" s="50">
        <v>136</v>
      </c>
      <c r="D7" s="43">
        <v>129</v>
      </c>
      <c r="E7" s="42">
        <v>113</v>
      </c>
      <c r="F7" s="43">
        <v>82</v>
      </c>
      <c r="G7" s="43">
        <v>65</v>
      </c>
    </row>
    <row r="8" spans="1:9" ht="21.75" customHeight="1">
      <c r="A8" s="46" t="s">
        <v>15</v>
      </c>
      <c r="B8" s="46" t="s">
        <v>16</v>
      </c>
      <c r="C8" s="50">
        <v>3842</v>
      </c>
      <c r="D8" s="43">
        <v>3147</v>
      </c>
      <c r="E8" s="43">
        <f>SUM(E9:E10)</f>
        <v>2847</v>
      </c>
      <c r="F8" s="43">
        <f>SUM(F9:F10)</f>
        <v>3069</v>
      </c>
      <c r="G8" s="43">
        <f t="shared" ref="G8" si="1">SUM(G9:G10)</f>
        <v>2776</v>
      </c>
    </row>
    <row r="9" spans="1:9" ht="21.75" customHeight="1">
      <c r="A9" s="65" t="s">
        <v>44</v>
      </c>
      <c r="B9" s="46" t="s">
        <v>17</v>
      </c>
      <c r="C9" s="50">
        <v>3842</v>
      </c>
      <c r="D9" s="43">
        <v>3147</v>
      </c>
      <c r="E9" s="42">
        <v>2847</v>
      </c>
      <c r="F9" s="43">
        <v>3069</v>
      </c>
      <c r="G9" s="43">
        <v>2776</v>
      </c>
    </row>
    <row r="10" spans="1:9" ht="21.75" customHeight="1">
      <c r="A10" s="65"/>
      <c r="B10" s="46" t="s">
        <v>18</v>
      </c>
      <c r="C10" s="42">
        <v>0</v>
      </c>
      <c r="D10" s="43">
        <v>0</v>
      </c>
      <c r="E10" s="42">
        <v>0</v>
      </c>
      <c r="F10" s="43">
        <v>0</v>
      </c>
      <c r="G10" s="43">
        <v>0</v>
      </c>
    </row>
    <row r="11" spans="1:9" ht="21.75" customHeight="1">
      <c r="A11" s="70" t="s">
        <v>45</v>
      </c>
      <c r="B11" s="70"/>
      <c r="C11" s="51">
        <v>-811</v>
      </c>
      <c r="D11" s="43">
        <v>-808</v>
      </c>
      <c r="E11" s="42">
        <f>E8-E3</f>
        <v>-742.30000000000018</v>
      </c>
      <c r="F11" s="43">
        <f>F8-F3</f>
        <v>-491</v>
      </c>
      <c r="G11" s="43">
        <f>G8-G3</f>
        <v>-613</v>
      </c>
      <c r="H11" s="37"/>
      <c r="I11" s="38"/>
    </row>
    <row r="12" spans="1:9" ht="21.75" customHeight="1">
      <c r="A12" s="70" t="s">
        <v>19</v>
      </c>
      <c r="B12" s="70"/>
      <c r="C12" s="45"/>
      <c r="D12" s="43"/>
      <c r="E12" s="42"/>
      <c r="F12" s="43"/>
      <c r="G12" s="43"/>
    </row>
    <row r="13" spans="1:9" ht="21.75" customHeight="1">
      <c r="A13" s="70" t="s">
        <v>21</v>
      </c>
      <c r="B13" s="70"/>
      <c r="C13" s="51">
        <v>11264</v>
      </c>
      <c r="D13" s="43">
        <v>8341</v>
      </c>
      <c r="E13" s="42">
        <v>5830</v>
      </c>
      <c r="F13" s="43">
        <v>4776</v>
      </c>
      <c r="G13" s="43">
        <v>4533</v>
      </c>
    </row>
    <row r="14" spans="1:9" ht="21.75" customHeight="1">
      <c r="A14" s="70" t="s">
        <v>22</v>
      </c>
      <c r="B14" s="70"/>
      <c r="C14" s="51">
        <v>10453</v>
      </c>
      <c r="D14" s="43">
        <v>7533</v>
      </c>
      <c r="E14" s="43">
        <f>SUM(E11:E13)</f>
        <v>5087.7</v>
      </c>
      <c r="F14" s="43">
        <f>SUM(F11:F13)</f>
        <v>4285</v>
      </c>
      <c r="G14" s="43">
        <f t="shared" ref="G14" si="2">SUM(G11:G13)</f>
        <v>3920</v>
      </c>
    </row>
    <row r="15" spans="1:9" ht="12.75" customHeight="1">
      <c r="A15" s="28"/>
      <c r="B15" s="28"/>
      <c r="C15" s="28"/>
      <c r="D15" s="28"/>
      <c r="E15" s="21"/>
      <c r="F15" s="22"/>
      <c r="G15" s="22"/>
    </row>
    <row r="16" spans="1:9" ht="26.25" customHeight="1">
      <c r="A16" s="1" t="s">
        <v>55</v>
      </c>
    </row>
    <row r="17" spans="1:9" ht="21.75" customHeight="1">
      <c r="A17" s="69" t="s">
        <v>2</v>
      </c>
      <c r="B17" s="69"/>
      <c r="C17" s="12" t="s">
        <v>74</v>
      </c>
      <c r="D17" s="12" t="s">
        <v>66</v>
      </c>
      <c r="E17" s="46" t="s">
        <v>39</v>
      </c>
      <c r="F17" s="12" t="s">
        <v>40</v>
      </c>
      <c r="G17" s="12" t="s">
        <v>41</v>
      </c>
    </row>
    <row r="18" spans="1:9" ht="21.75" customHeight="1">
      <c r="A18" s="46" t="s">
        <v>11</v>
      </c>
      <c r="B18" s="46" t="s">
        <v>12</v>
      </c>
      <c r="C18" s="54">
        <f>SUM(C19:C21)</f>
        <v>1387</v>
      </c>
      <c r="D18" s="54">
        <f>SUM(D19:D21)</f>
        <v>692</v>
      </c>
      <c r="E18" s="54">
        <f>SUM(E19:E21)</f>
        <v>613.5</v>
      </c>
      <c r="F18" s="55">
        <f>SUM(F19:F21)</f>
        <v>545.4</v>
      </c>
      <c r="G18" s="55">
        <f>SUM(G19:G21)</f>
        <v>496</v>
      </c>
    </row>
    <row r="19" spans="1:9" ht="21.75" customHeight="1">
      <c r="A19" s="65" t="s">
        <v>42</v>
      </c>
      <c r="B19" s="46" t="s">
        <v>57</v>
      </c>
      <c r="C19" s="56">
        <v>883</v>
      </c>
      <c r="D19" s="56">
        <v>607</v>
      </c>
      <c r="E19" s="56">
        <v>499.5</v>
      </c>
      <c r="F19" s="55">
        <v>462.4</v>
      </c>
      <c r="G19" s="55">
        <v>444</v>
      </c>
    </row>
    <row r="20" spans="1:9" ht="21.75" customHeight="1">
      <c r="A20" s="65"/>
      <c r="B20" s="46" t="s">
        <v>13</v>
      </c>
      <c r="C20" s="56"/>
      <c r="D20" s="56"/>
      <c r="E20" s="56"/>
      <c r="F20" s="55">
        <v>0</v>
      </c>
      <c r="G20" s="55">
        <v>0</v>
      </c>
    </row>
    <row r="21" spans="1:9" ht="21.75" customHeight="1">
      <c r="A21" s="65"/>
      <c r="B21" s="46" t="s">
        <v>14</v>
      </c>
      <c r="C21" s="56">
        <v>504</v>
      </c>
      <c r="D21" s="56">
        <v>85</v>
      </c>
      <c r="E21" s="56">
        <v>114</v>
      </c>
      <c r="F21" s="55">
        <v>83</v>
      </c>
      <c r="G21" s="55">
        <v>52</v>
      </c>
    </row>
    <row r="22" spans="1:9" ht="21.75" customHeight="1">
      <c r="A22" s="46" t="s">
        <v>15</v>
      </c>
      <c r="B22" s="46" t="s">
        <v>16</v>
      </c>
      <c r="C22" s="56">
        <f>SUM(C23:C24)</f>
        <v>6882</v>
      </c>
      <c r="D22" s="56">
        <f>SUM(D23:D24)</f>
        <v>5873</v>
      </c>
      <c r="E22" s="56">
        <v>5659</v>
      </c>
      <c r="F22" s="55">
        <f>SUM(F23:F24)</f>
        <v>5952</v>
      </c>
      <c r="G22" s="55">
        <f>SUM(G23:G24)</f>
        <v>5323</v>
      </c>
    </row>
    <row r="23" spans="1:9" ht="21.75" customHeight="1">
      <c r="A23" s="65" t="s">
        <v>44</v>
      </c>
      <c r="B23" s="46" t="s">
        <v>17</v>
      </c>
      <c r="C23" s="56">
        <v>6882</v>
      </c>
      <c r="D23" s="56">
        <v>5873</v>
      </c>
      <c r="E23" s="56">
        <v>5659</v>
      </c>
      <c r="F23" s="55">
        <v>5491</v>
      </c>
      <c r="G23" s="55">
        <v>5323</v>
      </c>
    </row>
    <row r="24" spans="1:9" ht="21.75" customHeight="1">
      <c r="A24" s="65"/>
      <c r="B24" s="46" t="s">
        <v>18</v>
      </c>
      <c r="C24" s="56">
        <v>0</v>
      </c>
      <c r="D24" s="56">
        <v>0</v>
      </c>
      <c r="E24" s="56">
        <v>0</v>
      </c>
      <c r="F24" s="55">
        <v>461</v>
      </c>
      <c r="G24" s="55">
        <v>0</v>
      </c>
    </row>
    <row r="25" spans="1:9" ht="21.75" customHeight="1">
      <c r="A25" s="70" t="s">
        <v>45</v>
      </c>
      <c r="B25" s="70"/>
      <c r="C25" s="56">
        <f>C22-C18</f>
        <v>5495</v>
      </c>
      <c r="D25" s="56">
        <f>D22-D18</f>
        <v>5181</v>
      </c>
      <c r="E25" s="56">
        <f>E22-E18</f>
        <v>5045.5</v>
      </c>
      <c r="F25" s="55">
        <f>F22-F18</f>
        <v>5406.6</v>
      </c>
      <c r="G25" s="55">
        <f>G22-G18</f>
        <v>4827</v>
      </c>
    </row>
    <row r="26" spans="1:9" ht="21.75" customHeight="1">
      <c r="A26" s="70" t="s">
        <v>19</v>
      </c>
      <c r="B26" s="70"/>
      <c r="C26" s="56">
        <v>1970</v>
      </c>
      <c r="D26" s="56">
        <v>2176</v>
      </c>
      <c r="E26" s="56">
        <v>2309</v>
      </c>
      <c r="F26" s="55">
        <v>2309</v>
      </c>
      <c r="G26" s="55">
        <v>2309</v>
      </c>
      <c r="H26" s="37"/>
      <c r="I26" s="38"/>
    </row>
    <row r="27" spans="1:9" ht="21.75" customHeight="1">
      <c r="A27" s="70" t="s">
        <v>21</v>
      </c>
      <c r="B27" s="70"/>
      <c r="C27" s="56">
        <v>17496</v>
      </c>
      <c r="D27" s="56">
        <v>11384</v>
      </c>
      <c r="E27" s="56">
        <v>10719</v>
      </c>
      <c r="F27" s="55">
        <v>8307</v>
      </c>
      <c r="G27" s="55">
        <v>1894</v>
      </c>
      <c r="H27" s="37"/>
      <c r="I27" s="38"/>
    </row>
    <row r="28" spans="1:9" ht="21.75" customHeight="1">
      <c r="A28" s="70" t="s">
        <v>22</v>
      </c>
      <c r="B28" s="70"/>
      <c r="C28" s="54">
        <f>C27+C26+C25</f>
        <v>24961</v>
      </c>
      <c r="D28" s="54">
        <f>D27+D26+D25</f>
        <v>18741</v>
      </c>
      <c r="E28" s="54">
        <f>E25+E26+E27</f>
        <v>18073.5</v>
      </c>
      <c r="F28" s="55">
        <f>F25+F26+F27</f>
        <v>16022.6</v>
      </c>
      <c r="G28" s="55">
        <f>G25+G26+G27</f>
        <v>9030</v>
      </c>
    </row>
    <row r="29" spans="1:9">
      <c r="A29" s="3"/>
    </row>
    <row r="30" spans="1:9">
      <c r="A30" s="66" t="s">
        <v>68</v>
      </c>
      <c r="B30" s="67"/>
      <c r="C30" s="67"/>
      <c r="D30" s="67"/>
      <c r="E30" s="67"/>
      <c r="F30" s="67"/>
      <c r="G30" s="67"/>
    </row>
    <row r="31" spans="1:9">
      <c r="A31" s="67" t="s">
        <v>69</v>
      </c>
      <c r="B31" s="67"/>
      <c r="C31" s="67"/>
      <c r="D31" s="67"/>
      <c r="E31" s="67"/>
      <c r="F31" s="67"/>
      <c r="G31" s="67"/>
    </row>
    <row r="32" spans="1:9">
      <c r="A32" s="67" t="s">
        <v>70</v>
      </c>
      <c r="B32" s="67"/>
      <c r="C32" s="67"/>
      <c r="D32" s="67"/>
      <c r="E32" s="67"/>
      <c r="F32" s="67"/>
      <c r="G32" s="67"/>
    </row>
    <row r="33" spans="1:7" ht="40.5" customHeight="1">
      <c r="A33" s="71" t="s">
        <v>71</v>
      </c>
      <c r="B33" s="67"/>
      <c r="C33" s="67"/>
      <c r="D33" s="67"/>
      <c r="E33" s="67"/>
      <c r="F33" s="67"/>
      <c r="G33" s="67"/>
    </row>
  </sheetData>
  <mergeCells count="19">
    <mergeCell ref="A33:G33"/>
    <mergeCell ref="A27:B27"/>
    <mergeCell ref="A28:B28"/>
    <mergeCell ref="A17:B17"/>
    <mergeCell ref="A19:A21"/>
    <mergeCell ref="A23:A24"/>
    <mergeCell ref="A25:B25"/>
    <mergeCell ref="A26:B26"/>
    <mergeCell ref="A9:A10"/>
    <mergeCell ref="A30:G30"/>
    <mergeCell ref="A31:G31"/>
    <mergeCell ref="F1:G1"/>
    <mergeCell ref="A32:G32"/>
    <mergeCell ref="A2:B2"/>
    <mergeCell ref="A11:B11"/>
    <mergeCell ref="A12:B12"/>
    <mergeCell ref="A13:B13"/>
    <mergeCell ref="A14:B14"/>
    <mergeCell ref="A4:A7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view="pageBreakPreview" zoomScaleNormal="100" zoomScaleSheetLayoutView="100" workbookViewId="0">
      <selection activeCell="G33" sqref="G33"/>
    </sheetView>
  </sheetViews>
  <sheetFormatPr defaultRowHeight="16.5"/>
  <cols>
    <col min="1" max="1" width="14.625" customWidth="1"/>
    <col min="2" max="2" width="15.125" customWidth="1"/>
    <col min="3" max="7" width="9.625" customWidth="1"/>
    <col min="8" max="8" width="6.125" hidden="1" customWidth="1"/>
    <col min="9" max="9" width="9.375" hidden="1" customWidth="1"/>
    <col min="10" max="10" width="8.75" hidden="1" customWidth="1"/>
    <col min="11" max="16" width="6.625" hidden="1" customWidth="1"/>
    <col min="17" max="23" width="0" hidden="1" customWidth="1"/>
  </cols>
  <sheetData>
    <row r="1" spans="1:24" ht="24.75" customHeight="1">
      <c r="A1" s="29" t="s">
        <v>61</v>
      </c>
      <c r="H1" s="18"/>
    </row>
    <row r="2" spans="1:24" ht="18.95" customHeight="1">
      <c r="A2" s="69" t="s">
        <v>2</v>
      </c>
      <c r="B2" s="69"/>
      <c r="C2" s="69" t="s">
        <v>46</v>
      </c>
      <c r="D2" s="69"/>
      <c r="E2" s="69"/>
      <c r="F2" s="69"/>
      <c r="G2" s="69"/>
      <c r="H2" s="19"/>
    </row>
    <row r="3" spans="1:24" ht="18.95" customHeight="1">
      <c r="A3" s="69"/>
      <c r="B3" s="69"/>
      <c r="C3" s="46">
        <v>2016</v>
      </c>
      <c r="D3" s="12">
        <v>2015</v>
      </c>
      <c r="E3" s="12">
        <v>2014</v>
      </c>
      <c r="F3" s="46">
        <v>2013</v>
      </c>
      <c r="G3" s="12">
        <v>2012</v>
      </c>
      <c r="H3" s="20"/>
    </row>
    <row r="4" spans="1:24" ht="18.95" customHeight="1">
      <c r="A4" s="72" t="s">
        <v>23</v>
      </c>
      <c r="B4" s="72"/>
      <c r="C4" s="50">
        <v>16216</v>
      </c>
      <c r="D4" s="42">
        <v>14228</v>
      </c>
      <c r="E4" s="42">
        <f>'연도별 재원부족액 현황'!E14</f>
        <v>5087.7</v>
      </c>
      <c r="F4" s="42">
        <f>'연도별 재원부족액 현황'!F14</f>
        <v>4285</v>
      </c>
      <c r="G4" s="42">
        <f>'연도별 재원부족액 현황'!G14</f>
        <v>3920</v>
      </c>
      <c r="H4" s="21"/>
    </row>
    <row r="5" spans="1:24" ht="18.95" customHeight="1">
      <c r="A5" s="76" t="s">
        <v>58</v>
      </c>
      <c r="B5" s="48" t="s">
        <v>24</v>
      </c>
      <c r="C5" s="52">
        <v>18010</v>
      </c>
      <c r="D5" s="42">
        <f>SUM(D6:D12)</f>
        <v>16384</v>
      </c>
      <c r="E5" s="42">
        <f>SUM(E6:E12)</f>
        <v>9806</v>
      </c>
      <c r="F5" s="42">
        <f>SUM(F6:F12)</f>
        <v>9830</v>
      </c>
      <c r="G5" s="42">
        <f t="shared" ref="G5" si="0">SUM(G6:G12)</f>
        <v>5885</v>
      </c>
      <c r="H5" s="21"/>
      <c r="X5" s="44"/>
    </row>
    <row r="6" spans="1:24" ht="18.95" customHeight="1">
      <c r="A6" s="77"/>
      <c r="B6" s="48" t="s">
        <v>72</v>
      </c>
      <c r="C6" s="52">
        <v>8851</v>
      </c>
      <c r="D6" s="43">
        <v>4716</v>
      </c>
      <c r="E6" s="43">
        <v>5543</v>
      </c>
      <c r="F6" s="42">
        <v>1964</v>
      </c>
      <c r="G6" s="43">
        <v>1089</v>
      </c>
      <c r="H6" s="22"/>
    </row>
    <row r="7" spans="1:24" ht="18.95" customHeight="1">
      <c r="A7" s="77"/>
      <c r="B7" s="48" t="s">
        <v>25</v>
      </c>
      <c r="C7" s="52">
        <v>2572</v>
      </c>
      <c r="D7" s="43">
        <v>4296</v>
      </c>
      <c r="E7" s="43">
        <v>144</v>
      </c>
      <c r="F7" s="42">
        <v>2075</v>
      </c>
      <c r="G7" s="43">
        <v>1862</v>
      </c>
      <c r="H7" s="22"/>
    </row>
    <row r="8" spans="1:24" ht="18.95" customHeight="1">
      <c r="A8" s="77"/>
      <c r="B8" s="48" t="s">
        <v>26</v>
      </c>
      <c r="C8" s="52">
        <v>6513</v>
      </c>
      <c r="D8" s="43">
        <v>7299</v>
      </c>
      <c r="E8" s="43">
        <v>4036</v>
      </c>
      <c r="F8" s="42">
        <v>5732</v>
      </c>
      <c r="G8" s="43">
        <v>2900</v>
      </c>
      <c r="H8" s="22"/>
    </row>
    <row r="9" spans="1:24" ht="18.95" customHeight="1">
      <c r="A9" s="77"/>
      <c r="B9" s="48" t="s">
        <v>27</v>
      </c>
      <c r="C9" s="52"/>
      <c r="D9" s="42"/>
      <c r="E9" s="42" t="s">
        <v>20</v>
      </c>
      <c r="F9" s="42" t="s">
        <v>20</v>
      </c>
      <c r="G9" s="42" t="s">
        <v>20</v>
      </c>
      <c r="H9" s="21"/>
      <c r="I9" s="74" t="s">
        <v>52</v>
      </c>
      <c r="J9" s="74"/>
    </row>
    <row r="10" spans="1:24" ht="18.95" customHeight="1">
      <c r="A10" s="77"/>
      <c r="B10" s="48" t="s">
        <v>28</v>
      </c>
      <c r="C10" s="52">
        <v>74</v>
      </c>
      <c r="D10" s="43">
        <v>73</v>
      </c>
      <c r="E10" s="43">
        <v>83</v>
      </c>
      <c r="F10" s="42">
        <v>59</v>
      </c>
      <c r="G10" s="43">
        <v>34</v>
      </c>
      <c r="H10" s="22"/>
      <c r="I10" s="6" t="s">
        <v>50</v>
      </c>
      <c r="J10" s="6">
        <v>2014</v>
      </c>
      <c r="K10" s="6">
        <v>2013</v>
      </c>
      <c r="L10" s="6">
        <v>2012</v>
      </c>
      <c r="M10" s="6">
        <v>2011</v>
      </c>
      <c r="N10" s="6">
        <v>2010</v>
      </c>
    </row>
    <row r="11" spans="1:24" ht="18.95" customHeight="1">
      <c r="A11" s="77"/>
      <c r="B11" s="48" t="s">
        <v>29</v>
      </c>
      <c r="C11" s="52">
        <v>0</v>
      </c>
      <c r="D11" s="42">
        <v>0</v>
      </c>
      <c r="E11" s="42" t="s">
        <v>20</v>
      </c>
      <c r="F11" s="42" t="s">
        <v>20</v>
      </c>
      <c r="G11" s="42" t="s">
        <v>20</v>
      </c>
      <c r="H11" s="21"/>
      <c r="I11" s="6" t="s">
        <v>34</v>
      </c>
      <c r="J11" s="34">
        <f>E5-E4</f>
        <v>4718.3</v>
      </c>
      <c r="K11" s="8">
        <f>F5-F4</f>
        <v>5545</v>
      </c>
      <c r="L11" s="8">
        <f>G5-G4</f>
        <v>1965</v>
      </c>
      <c r="M11" s="8" t="e">
        <f>#REF!-#REF!</f>
        <v>#REF!</v>
      </c>
      <c r="N11" s="8" t="e">
        <f>#REF!-#REF!</f>
        <v>#REF!</v>
      </c>
    </row>
    <row r="12" spans="1:24" ht="18.95" customHeight="1">
      <c r="A12" s="77"/>
      <c r="B12" s="48" t="s">
        <v>30</v>
      </c>
      <c r="C12" s="52">
        <v>0</v>
      </c>
      <c r="D12" s="42">
        <v>0</v>
      </c>
      <c r="E12" s="42" t="s">
        <v>20</v>
      </c>
      <c r="F12" s="42" t="s">
        <v>20</v>
      </c>
      <c r="G12" s="42" t="s">
        <v>20</v>
      </c>
      <c r="H12" s="21"/>
      <c r="I12" s="6" t="s">
        <v>35</v>
      </c>
      <c r="J12" s="35">
        <v>4716</v>
      </c>
      <c r="K12" s="8">
        <v>5543</v>
      </c>
      <c r="L12" s="8">
        <v>1964</v>
      </c>
      <c r="M12" s="8">
        <v>1089</v>
      </c>
      <c r="N12" s="8">
        <v>1371</v>
      </c>
    </row>
    <row r="13" spans="1:24" ht="18.95" customHeight="1">
      <c r="A13" s="78" t="s">
        <v>2</v>
      </c>
      <c r="B13" s="78"/>
      <c r="C13" s="47"/>
      <c r="D13" s="69" t="s">
        <v>47</v>
      </c>
      <c r="E13" s="69"/>
      <c r="F13" s="69"/>
      <c r="G13" s="69"/>
      <c r="H13" s="19"/>
      <c r="I13" s="6" t="s">
        <v>51</v>
      </c>
      <c r="J13" s="34">
        <f>J11-J12</f>
        <v>2.3000000000001819</v>
      </c>
      <c r="K13" s="8">
        <f>K11-K12</f>
        <v>2</v>
      </c>
      <c r="L13" s="8">
        <f t="shared" ref="L13:N13" si="1">L11-L12</f>
        <v>1</v>
      </c>
      <c r="M13" s="8" t="e">
        <f t="shared" si="1"/>
        <v>#REF!</v>
      </c>
      <c r="N13" s="8" t="e">
        <f t="shared" si="1"/>
        <v>#REF!</v>
      </c>
    </row>
    <row r="14" spans="1:24" ht="18.95" customHeight="1">
      <c r="A14" s="78"/>
      <c r="B14" s="78"/>
      <c r="C14" s="47"/>
      <c r="D14" s="46"/>
      <c r="E14" s="12"/>
      <c r="F14" s="53"/>
      <c r="G14" s="46">
        <v>2017</v>
      </c>
      <c r="H14" s="20"/>
    </row>
    <row r="15" spans="1:24" ht="18.95" customHeight="1">
      <c r="A15" s="77" t="s">
        <v>49</v>
      </c>
      <c r="B15" s="48" t="s">
        <v>31</v>
      </c>
      <c r="C15" s="48"/>
      <c r="D15" s="43"/>
      <c r="E15" s="43"/>
      <c r="F15" s="17"/>
      <c r="G15" s="43">
        <v>4108</v>
      </c>
      <c r="H15" s="22"/>
    </row>
    <row r="16" spans="1:24" ht="18.95" customHeight="1">
      <c r="A16" s="77"/>
      <c r="B16" s="48" t="s">
        <v>32</v>
      </c>
      <c r="C16" s="48"/>
      <c r="D16" s="43"/>
      <c r="E16" s="43"/>
      <c r="F16" s="42"/>
      <c r="G16" s="43">
        <v>1152</v>
      </c>
      <c r="H16" s="22"/>
    </row>
    <row r="17" spans="1:28" ht="18.95" customHeight="1">
      <c r="A17" s="77"/>
      <c r="B17" s="48" t="s">
        <v>33</v>
      </c>
      <c r="C17" s="48"/>
      <c r="D17" s="40"/>
      <c r="E17" s="43"/>
      <c r="F17" s="17"/>
      <c r="G17" s="40">
        <v>8.8000000000000007</v>
      </c>
      <c r="H17" s="23"/>
      <c r="J17" s="36"/>
    </row>
    <row r="18" spans="1:28" ht="7.5" customHeight="1">
      <c r="A18" s="7"/>
    </row>
    <row r="19" spans="1:28" ht="24" customHeight="1">
      <c r="A19" s="29" t="s">
        <v>62</v>
      </c>
      <c r="H19" s="18"/>
    </row>
    <row r="20" spans="1:28" ht="18.95" customHeight="1">
      <c r="A20" s="69" t="s">
        <v>2</v>
      </c>
      <c r="B20" s="69"/>
      <c r="C20" s="69" t="s">
        <v>46</v>
      </c>
      <c r="D20" s="69"/>
      <c r="E20" s="69"/>
      <c r="F20" s="69"/>
      <c r="G20" s="69"/>
      <c r="H20" s="19"/>
    </row>
    <row r="21" spans="1:28" ht="18.95" customHeight="1">
      <c r="A21" s="69"/>
      <c r="B21" s="69"/>
      <c r="C21" s="12" t="s">
        <v>74</v>
      </c>
      <c r="D21" s="12" t="s">
        <v>66</v>
      </c>
      <c r="E21" s="46" t="s">
        <v>39</v>
      </c>
      <c r="F21" s="12" t="s">
        <v>40</v>
      </c>
      <c r="G21" s="12" t="s">
        <v>41</v>
      </c>
      <c r="H21" s="20"/>
    </row>
    <row r="22" spans="1:28" ht="18.95" customHeight="1">
      <c r="A22" s="72" t="s">
        <v>23</v>
      </c>
      <c r="B22" s="72"/>
      <c r="C22" s="39">
        <f>'연도별 재원부족액 현황'!C28</f>
        <v>24961</v>
      </c>
      <c r="D22" s="39">
        <f>'연도별 재원부족액 현황'!D28</f>
        <v>18741</v>
      </c>
      <c r="E22" s="43">
        <f>'연도별 재원부족액 현황'!E28</f>
        <v>18073.5</v>
      </c>
      <c r="F22" s="43">
        <f>'연도별 재원부족액 현황'!F28</f>
        <v>16022.6</v>
      </c>
      <c r="G22" s="43">
        <f>'연도별 재원부족액 현황'!G28</f>
        <v>9030</v>
      </c>
      <c r="H22" s="21"/>
    </row>
    <row r="23" spans="1:28" ht="18.95" customHeight="1">
      <c r="A23" s="76" t="s">
        <v>58</v>
      </c>
      <c r="B23" s="48" t="s">
        <v>24</v>
      </c>
      <c r="C23" s="42">
        <f>SUM(C24:C30)</f>
        <v>28215</v>
      </c>
      <c r="D23" s="42">
        <f>SUM(D24:D30)</f>
        <v>26199</v>
      </c>
      <c r="E23" s="42">
        <f>SUM(E24:E30)</f>
        <v>23285.5</v>
      </c>
      <c r="F23" s="42">
        <f>SUM(F24:F30)</f>
        <v>21946.100000000002</v>
      </c>
      <c r="G23" s="42">
        <f t="shared" ref="G23" si="2">SUM(G24:G30)</f>
        <v>10299</v>
      </c>
      <c r="H23" s="21"/>
      <c r="X23" s="44"/>
      <c r="Y23" s="44"/>
      <c r="Z23" s="44"/>
      <c r="AA23" s="44"/>
      <c r="AB23" s="44"/>
    </row>
    <row r="24" spans="1:28" ht="18.95" customHeight="1">
      <c r="A24" s="77"/>
      <c r="B24" s="48" t="s">
        <v>48</v>
      </c>
      <c r="C24" s="43">
        <v>7458</v>
      </c>
      <c r="D24" s="43">
        <v>5687</v>
      </c>
      <c r="E24" s="43">
        <v>5923</v>
      </c>
      <c r="F24" s="42">
        <v>1275.7</v>
      </c>
      <c r="G24" s="43">
        <v>0</v>
      </c>
      <c r="H24" s="22"/>
      <c r="X24" s="44"/>
    </row>
    <row r="25" spans="1:28" ht="18.95" customHeight="1">
      <c r="A25" s="77"/>
      <c r="B25" s="48" t="s">
        <v>25</v>
      </c>
      <c r="C25" s="43">
        <v>8788</v>
      </c>
      <c r="D25" s="43">
        <f>9963</f>
        <v>9963</v>
      </c>
      <c r="E25" s="43">
        <v>7574.5</v>
      </c>
      <c r="F25" s="42">
        <v>7608</v>
      </c>
      <c r="G25" s="43">
        <v>2259</v>
      </c>
      <c r="H25" s="22"/>
    </row>
    <row r="26" spans="1:28" ht="18.95" customHeight="1">
      <c r="A26" s="77"/>
      <c r="B26" s="48" t="s">
        <v>26</v>
      </c>
      <c r="C26" s="43">
        <v>11875</v>
      </c>
      <c r="D26" s="43">
        <v>10226</v>
      </c>
      <c r="E26" s="43">
        <v>9612</v>
      </c>
      <c r="F26" s="42">
        <v>9545</v>
      </c>
      <c r="G26" s="43">
        <v>7771</v>
      </c>
      <c r="H26" s="22"/>
    </row>
    <row r="27" spans="1:28" ht="18.95" customHeight="1">
      <c r="A27" s="77"/>
      <c r="B27" s="48" t="s">
        <v>27</v>
      </c>
      <c r="C27" s="43">
        <v>0</v>
      </c>
      <c r="D27" s="43">
        <v>0</v>
      </c>
      <c r="E27" s="43">
        <v>0</v>
      </c>
      <c r="F27" s="42">
        <v>0</v>
      </c>
      <c r="G27" s="42" t="s">
        <v>59</v>
      </c>
      <c r="H27" s="21"/>
      <c r="I27" s="74" t="s">
        <v>52</v>
      </c>
      <c r="J27" s="74"/>
    </row>
    <row r="28" spans="1:28" ht="18.95" customHeight="1">
      <c r="A28" s="77"/>
      <c r="B28" s="48" t="s">
        <v>28</v>
      </c>
      <c r="C28" s="43">
        <v>94</v>
      </c>
      <c r="D28" s="43">
        <v>199</v>
      </c>
      <c r="E28" s="43">
        <v>176</v>
      </c>
      <c r="F28" s="42">
        <v>135</v>
      </c>
      <c r="G28" s="43">
        <v>269</v>
      </c>
      <c r="H28" s="22"/>
      <c r="I28" s="6" t="s">
        <v>50</v>
      </c>
      <c r="J28" s="6">
        <v>2014</v>
      </c>
      <c r="K28" s="6">
        <v>2013</v>
      </c>
      <c r="L28" s="6">
        <v>2012</v>
      </c>
      <c r="M28" s="6">
        <v>2011</v>
      </c>
      <c r="N28" s="6">
        <v>2010</v>
      </c>
    </row>
    <row r="29" spans="1:28" ht="18.95" customHeight="1">
      <c r="A29" s="77"/>
      <c r="B29" s="48" t="s">
        <v>29</v>
      </c>
      <c r="C29" s="43">
        <v>0</v>
      </c>
      <c r="D29" s="43">
        <v>0</v>
      </c>
      <c r="E29" s="43">
        <v>0</v>
      </c>
      <c r="F29" s="42">
        <v>0</v>
      </c>
      <c r="G29" s="42">
        <v>0</v>
      </c>
      <c r="H29" s="21"/>
      <c r="I29" s="6" t="s">
        <v>34</v>
      </c>
      <c r="J29" s="34">
        <f>E23-E22</f>
        <v>5212</v>
      </c>
      <c r="K29" s="8">
        <f>F23-F22</f>
        <v>5923.5000000000018</v>
      </c>
      <c r="L29" s="8">
        <f>G23-G22</f>
        <v>1269</v>
      </c>
      <c r="M29" s="8"/>
      <c r="N29" s="8"/>
    </row>
    <row r="30" spans="1:28" ht="18.95" customHeight="1">
      <c r="A30" s="77"/>
      <c r="B30" s="48" t="s">
        <v>30</v>
      </c>
      <c r="C30" s="43">
        <v>0</v>
      </c>
      <c r="D30" s="43">
        <v>124</v>
      </c>
      <c r="E30" s="43">
        <v>0</v>
      </c>
      <c r="F30" s="42">
        <v>3382.4</v>
      </c>
      <c r="G30" s="42">
        <v>0</v>
      </c>
      <c r="H30" s="21"/>
      <c r="I30" s="6" t="s">
        <v>35</v>
      </c>
      <c r="J30" s="8">
        <v>5211.5</v>
      </c>
      <c r="K30" s="8">
        <v>5922.6</v>
      </c>
      <c r="L30" s="8">
        <v>1276</v>
      </c>
      <c r="M30" s="8"/>
      <c r="N30" s="8"/>
    </row>
    <row r="31" spans="1:28" ht="18.95" customHeight="1">
      <c r="A31" s="78" t="s">
        <v>2</v>
      </c>
      <c r="B31" s="78"/>
      <c r="C31" s="47"/>
      <c r="D31" s="47"/>
      <c r="E31" s="69" t="s">
        <v>47</v>
      </c>
      <c r="F31" s="69"/>
      <c r="G31" s="69"/>
      <c r="H31" s="19"/>
      <c r="I31" s="6" t="s">
        <v>51</v>
      </c>
      <c r="J31" s="34">
        <f>J29-J30</f>
        <v>0.5</v>
      </c>
      <c r="K31" s="8">
        <f>K29-K30</f>
        <v>0.90000000000145519</v>
      </c>
      <c r="L31" s="8">
        <f t="shared" ref="L31" si="3">L29-L30</f>
        <v>-7</v>
      </c>
      <c r="M31" s="8"/>
      <c r="N31" s="8"/>
    </row>
    <row r="32" spans="1:28" ht="18.95" customHeight="1">
      <c r="A32" s="78"/>
      <c r="B32" s="78"/>
      <c r="C32" s="47"/>
      <c r="D32" s="47"/>
      <c r="E32" s="12"/>
      <c r="F32" s="12">
        <v>2018</v>
      </c>
      <c r="G32" s="12">
        <v>2017</v>
      </c>
      <c r="H32" s="20"/>
    </row>
    <row r="33" spans="1:8" ht="18.95" customHeight="1">
      <c r="A33" s="77" t="s">
        <v>49</v>
      </c>
      <c r="B33" s="48" t="s">
        <v>31</v>
      </c>
      <c r="C33" s="48"/>
      <c r="D33" s="48"/>
      <c r="E33" s="43"/>
      <c r="F33" s="17">
        <v>1310</v>
      </c>
      <c r="G33" s="17">
        <v>1010</v>
      </c>
      <c r="H33" s="22"/>
    </row>
    <row r="34" spans="1:8" ht="18.95" customHeight="1">
      <c r="A34" s="77"/>
      <c r="B34" s="48" t="s">
        <v>32</v>
      </c>
      <c r="C34" s="48"/>
      <c r="D34" s="48"/>
      <c r="E34" s="43"/>
      <c r="F34" s="42">
        <v>374</v>
      </c>
      <c r="G34" s="42">
        <v>289</v>
      </c>
      <c r="H34" s="22"/>
    </row>
    <row r="35" spans="1:8" ht="18.95" customHeight="1">
      <c r="A35" s="77"/>
      <c r="B35" s="48" t="s">
        <v>33</v>
      </c>
      <c r="C35" s="48"/>
      <c r="D35" s="48"/>
      <c r="E35" s="43"/>
      <c r="F35" s="17">
        <v>30</v>
      </c>
      <c r="G35" s="17">
        <v>30</v>
      </c>
      <c r="H35" s="23"/>
    </row>
    <row r="36" spans="1:8" ht="12" customHeight="1">
      <c r="A36" s="30"/>
      <c r="B36" s="30"/>
      <c r="C36" s="30"/>
      <c r="D36" s="30"/>
      <c r="E36" s="22"/>
      <c r="F36" s="31"/>
      <c r="G36" s="23"/>
      <c r="H36" s="23"/>
    </row>
    <row r="37" spans="1:8" s="33" customFormat="1" ht="20.25" customHeight="1">
      <c r="A37" s="73" t="s">
        <v>63</v>
      </c>
      <c r="B37" s="73"/>
      <c r="C37" s="73"/>
      <c r="D37" s="73"/>
      <c r="E37" s="73"/>
      <c r="F37" s="73"/>
      <c r="G37" s="73"/>
      <c r="H37" s="32"/>
    </row>
    <row r="38" spans="1:8" s="33" customFormat="1" ht="29.25" customHeight="1">
      <c r="A38" s="75" t="s">
        <v>64</v>
      </c>
      <c r="B38" s="73"/>
      <c r="C38" s="73"/>
      <c r="D38" s="73"/>
      <c r="E38" s="73"/>
      <c r="F38" s="73"/>
      <c r="G38" s="73"/>
      <c r="H38" s="32"/>
    </row>
  </sheetData>
  <mergeCells count="18">
    <mergeCell ref="A38:G38"/>
    <mergeCell ref="A5:A12"/>
    <mergeCell ref="A13:B14"/>
    <mergeCell ref="A15:A17"/>
    <mergeCell ref="A20:B21"/>
    <mergeCell ref="A22:B22"/>
    <mergeCell ref="A23:A30"/>
    <mergeCell ref="A31:B32"/>
    <mergeCell ref="E31:G31"/>
    <mergeCell ref="A33:A35"/>
    <mergeCell ref="A2:B3"/>
    <mergeCell ref="A4:B4"/>
    <mergeCell ref="A37:G37"/>
    <mergeCell ref="I9:J9"/>
    <mergeCell ref="I27:J27"/>
    <mergeCell ref="D13:G13"/>
    <mergeCell ref="C2:G2"/>
    <mergeCell ref="C20:G20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총괄원가 및 부과원가</vt:lpstr>
      <vt:lpstr>연도별 재원부족액 현황</vt:lpstr>
      <vt:lpstr>연도별 재원 부족액 충당실적 및 계획</vt:lpstr>
      <vt:lpstr>'연도별 재원부족액 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2017-04-13T06:34:38Z</cp:lastPrinted>
  <dcterms:created xsi:type="dcterms:W3CDTF">2015-02-24T04:47:23Z</dcterms:created>
  <dcterms:modified xsi:type="dcterms:W3CDTF">2017-04-17T02:35:14Z</dcterms:modified>
</cp:coreProperties>
</file>